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firstSheet="1" activeTab="1"/>
  </bookViews>
  <sheets>
    <sheet name="Total addressable market" sheetId="1" r:id="rId1"/>
    <sheet name="Sheet2" sheetId="6" r:id="rId2"/>
  </sheets>
  <calcPr calcId="125725"/>
</workbook>
</file>

<file path=xl/calcChain.xml><?xml version="1.0" encoding="utf-8"?>
<calcChain xmlns="http://schemas.openxmlformats.org/spreadsheetml/2006/main">
  <c r="L20" i="1"/>
  <c r="L19"/>
  <c r="L12"/>
  <c r="L11"/>
  <c r="L10"/>
  <c r="L9"/>
  <c r="L8"/>
  <c r="L4"/>
  <c r="L3"/>
  <c r="M20" l="1"/>
  <c r="M19"/>
  <c r="M12"/>
  <c r="M11"/>
  <c r="M10"/>
  <c r="M9"/>
  <c r="M8"/>
  <c r="M4"/>
  <c r="M3"/>
  <c r="K10" l="1"/>
  <c r="K3"/>
  <c r="K20"/>
  <c r="K12"/>
  <c r="K11"/>
  <c r="K9"/>
  <c r="K8"/>
  <c r="K4"/>
</calcChain>
</file>

<file path=xl/sharedStrings.xml><?xml version="1.0" encoding="utf-8"?>
<sst xmlns="http://schemas.openxmlformats.org/spreadsheetml/2006/main" count="190" uniqueCount="83">
  <si>
    <t>产品分类</t>
    <phoneticPr fontId="4" type="noConversion"/>
  </si>
  <si>
    <t>产品经理</t>
    <phoneticPr fontId="4" type="noConversion"/>
  </si>
  <si>
    <t>市场经理</t>
    <phoneticPr fontId="5" type="noConversion"/>
  </si>
  <si>
    <t>16300101 WDM/TFF</t>
  </si>
  <si>
    <t>李  建</t>
    <phoneticPr fontId="4" type="noConversion"/>
  </si>
  <si>
    <t>张晋军</t>
    <phoneticPr fontId="5" type="noConversion"/>
  </si>
  <si>
    <t>16300601 DC/DCM</t>
  </si>
  <si>
    <t>16300104 WDM/FBT WDM</t>
  </si>
  <si>
    <t>谷  萍</t>
    <phoneticPr fontId="4" type="noConversion"/>
  </si>
  <si>
    <t>刘宁</t>
    <phoneticPr fontId="5" type="noConversion"/>
  </si>
  <si>
    <t>16300201 Splitter/FBT Splitter</t>
  </si>
  <si>
    <t>谷萍</t>
    <phoneticPr fontId="4" type="noConversion"/>
  </si>
  <si>
    <t>16300202 Splitter/PLCS</t>
  </si>
  <si>
    <t>16300402 Micro Optics/GFF</t>
  </si>
  <si>
    <t>范杰乔</t>
    <phoneticPr fontId="4" type="noConversion"/>
  </si>
  <si>
    <t>16300403 Micro Optics/ISO</t>
  </si>
  <si>
    <t>16300404 Micro Optics/CIR</t>
  </si>
  <si>
    <t>16300103 WDM/Interleaver</t>
  </si>
  <si>
    <t>16300701 TAPPD</t>
  </si>
  <si>
    <t>16300301 Fix OAT</t>
  </si>
  <si>
    <t>高文闯</t>
    <phoneticPr fontId="4" type="noConversion"/>
  </si>
  <si>
    <t>16300501 Connector/OFC</t>
  </si>
  <si>
    <t>16300502 Connector/AD</t>
  </si>
  <si>
    <t>16300602 DC/DC fiber</t>
    <phoneticPr fontId="1" type="noConversion"/>
  </si>
  <si>
    <t>16200102 Tunable Module/VOA</t>
  </si>
  <si>
    <t>张川</t>
    <phoneticPr fontId="4" type="noConversion"/>
  </si>
  <si>
    <t>16200107 Tunable Module/OSW</t>
  </si>
  <si>
    <t>16200103 Tunable Module/VMUX</t>
  </si>
  <si>
    <t>吴晓平</t>
    <phoneticPr fontId="4" type="noConversion"/>
  </si>
  <si>
    <t>16300102 WDM/AWG</t>
  </si>
  <si>
    <t>16200101 Tunable Module/TDC</t>
  </si>
  <si>
    <t>谢  卉</t>
    <phoneticPr fontId="4" type="noConversion"/>
  </si>
  <si>
    <t>范俊峰</t>
    <phoneticPr fontId="5" type="noConversion"/>
  </si>
  <si>
    <t>16200104 Tunable Module/TOF</t>
  </si>
  <si>
    <t>16200105 Tunable Module/locker</t>
  </si>
  <si>
    <t>16200106 Tunable Module/High speed</t>
  </si>
  <si>
    <t>16200201 Functional Module/OPM</t>
  </si>
  <si>
    <t>16200202 Functional Module/WDM模块</t>
  </si>
  <si>
    <t>岳青岩</t>
    <phoneticPr fontId="4" type="noConversion"/>
  </si>
  <si>
    <t>张蔚青</t>
    <phoneticPr fontId="5" type="noConversion"/>
  </si>
  <si>
    <t>16200203 Functional Module/VOA模块</t>
  </si>
  <si>
    <t>16200204 Functional Module/SW模块</t>
  </si>
  <si>
    <t>16200301 Roadm/WSS</t>
  </si>
  <si>
    <t>单位：百万美金（便于大家数据提取）</t>
    <phoneticPr fontId="1" type="noConversion"/>
  </si>
  <si>
    <t>16300403 Micro Optics/ISO</t>
    <phoneticPr fontId="1" type="noConversion"/>
  </si>
  <si>
    <t>2015收入</t>
    <phoneticPr fontId="1" type="noConversion"/>
  </si>
  <si>
    <t>复合增长率</t>
    <phoneticPr fontId="1" type="noConversion"/>
  </si>
  <si>
    <t>2015市场占有率</t>
    <phoneticPr fontId="1" type="noConversion"/>
  </si>
  <si>
    <t>市场占有率</t>
    <phoneticPr fontId="1" type="noConversion"/>
  </si>
  <si>
    <t>2014收入</t>
    <phoneticPr fontId="1" type="noConversion"/>
  </si>
  <si>
    <t>2013收入</t>
    <phoneticPr fontId="1" type="noConversion"/>
  </si>
  <si>
    <t>2015年预计</t>
    <phoneticPr fontId="1" type="noConversion"/>
  </si>
  <si>
    <t>2016年</t>
    <phoneticPr fontId="1" type="noConversion"/>
  </si>
  <si>
    <t>2017年</t>
  </si>
  <si>
    <t>2018年</t>
  </si>
  <si>
    <t>2019年</t>
  </si>
  <si>
    <t>2020年</t>
  </si>
  <si>
    <t>16300602 DC/DC fiber</t>
    <phoneticPr fontId="1" type="noConversion"/>
  </si>
  <si>
    <t>16200204 Functional Module/SW模块</t>
    <phoneticPr fontId="1" type="noConversion"/>
  </si>
  <si>
    <t>合计：</t>
    <phoneticPr fontId="1" type="noConversion"/>
  </si>
  <si>
    <t>单位：万</t>
    <phoneticPr fontId="1" type="noConversion"/>
  </si>
  <si>
    <t>16300501 Connector/OFC+AD</t>
    <phoneticPr fontId="1" type="noConversion"/>
  </si>
  <si>
    <t>ICR</t>
    <phoneticPr fontId="1" type="noConversion"/>
  </si>
  <si>
    <t>ITLA</t>
    <phoneticPr fontId="1" type="noConversion"/>
  </si>
  <si>
    <t>2020年市场占有率</t>
    <phoneticPr fontId="1" type="noConversion"/>
  </si>
  <si>
    <t>市场容量（万元）</t>
    <phoneticPr fontId="1" type="noConversion"/>
  </si>
  <si>
    <t>2017年市场占有率</t>
  </si>
  <si>
    <t>2018年市场占有率</t>
  </si>
  <si>
    <t>2019年市场占有率</t>
  </si>
  <si>
    <t>2016年市场占有率</t>
  </si>
  <si>
    <t>新产品收入</t>
    <phoneticPr fontId="1" type="noConversion"/>
  </si>
  <si>
    <t>产品线规划收入</t>
    <phoneticPr fontId="1" type="noConversion"/>
  </si>
  <si>
    <t>新品占比</t>
    <phoneticPr fontId="1" type="noConversion"/>
  </si>
  <si>
    <t>2016年</t>
    <phoneticPr fontId="1" type="noConversion"/>
  </si>
  <si>
    <t>符合增长率</t>
    <phoneticPr fontId="1" type="noConversion"/>
  </si>
  <si>
    <t>FIX OPM</t>
    <phoneticPr fontId="1" type="noConversion"/>
  </si>
  <si>
    <t>名称</t>
    <phoneticPr fontId="1" type="noConversion"/>
  </si>
  <si>
    <t>WSS</t>
    <phoneticPr fontId="1" type="noConversion"/>
  </si>
  <si>
    <t>合计</t>
    <phoneticPr fontId="1" type="noConversion"/>
  </si>
  <si>
    <t>复合增长率</t>
    <phoneticPr fontId="1" type="noConversion"/>
  </si>
  <si>
    <t>基础器件</t>
    <phoneticPr fontId="1" type="noConversion"/>
  </si>
  <si>
    <t>智能器件</t>
    <phoneticPr fontId="1" type="noConversion"/>
  </si>
  <si>
    <t>合计(单位万元)：</t>
    <phoneticPr fontId="1" type="noConversion"/>
  </si>
</sst>
</file>

<file path=xl/styles.xml><?xml version="1.0" encoding="utf-8"?>
<styleSheet xmlns="http://schemas.openxmlformats.org/spreadsheetml/2006/main">
  <numFmts count="10">
    <numFmt numFmtId="26" formatCode="\$#,##0.00_);[Red]\(\$#,##0.00\)"/>
    <numFmt numFmtId="176" formatCode="&quot;$&quot;#,##0"/>
    <numFmt numFmtId="177" formatCode="_(&quot;$&quot;* #,##0.00_);_(&quot;$&quot;* \(#,##0.00\);_(&quot;$&quot;* &quot;-&quot;??_);_(@_)"/>
    <numFmt numFmtId="178" formatCode="\$#,##0.00;\-\$#,##0.00"/>
    <numFmt numFmtId="179" formatCode="0.00_ "/>
    <numFmt numFmtId="180" formatCode="0_);[Red]\(0\)"/>
    <numFmt numFmtId="181" formatCode="0_ "/>
    <numFmt numFmtId="182" formatCode="_(* #,##0_);_(* \(#,##0\);_(* &quot;-&quot;??_);_(@_)"/>
    <numFmt numFmtId="183" formatCode="_(* #,##0.00_);_(* \(#,##0.00\);_(* &quot;-&quot;??_);_(@_)"/>
    <numFmt numFmtId="185" formatCode="_(* #,##0.000_);_(* \(#,##0.000\);_(* &quot;-&quot;??_);_(@_)"/>
  </numFmts>
  <fonts count="2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0"/>
      <color theme="1"/>
      <name val="微软雅黑"/>
      <family val="2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微软雅黑"/>
      <family val="2"/>
      <charset val="134"/>
    </font>
    <font>
      <sz val="12"/>
      <color theme="1"/>
      <name val="SimSun"/>
      <family val="1"/>
    </font>
    <font>
      <sz val="11"/>
      <color theme="1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8"/>
      <color theme="1"/>
      <name val="微软雅黑"/>
      <family val="2"/>
      <charset val="134"/>
    </font>
    <font>
      <b/>
      <sz val="8"/>
      <color theme="1"/>
      <name val="宋体"/>
      <family val="2"/>
      <charset val="134"/>
      <scheme val="minor"/>
    </font>
    <font>
      <sz val="8"/>
      <color theme="1"/>
      <name val="微软雅黑"/>
      <family val="2"/>
      <charset val="134"/>
    </font>
    <font>
      <sz val="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8"/>
      <color indexed="8"/>
      <name val="宋体"/>
      <family val="2"/>
      <scheme val="minor"/>
    </font>
    <font>
      <sz val="8"/>
      <color theme="1"/>
      <name val="宋体"/>
      <family val="3"/>
      <charset val="134"/>
      <scheme val="minor"/>
    </font>
    <font>
      <sz val="11"/>
      <color indexed="8"/>
      <name val="Arial"/>
      <family val="2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0" fillId="0" borderId="0"/>
    <xf numFmtId="177" fontId="10" fillId="0" borderId="0" applyFont="0" applyFill="0" applyBorder="0" applyAlignment="0" applyProtection="0"/>
    <xf numFmtId="0" fontId="11" fillId="0" borderId="0"/>
    <xf numFmtId="9" fontId="10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3" fontId="10" fillId="0" borderId="0"/>
    <xf numFmtId="0" fontId="19" fillId="0" borderId="0">
      <alignment vertical="center"/>
    </xf>
    <xf numFmtId="183" fontId="10" fillId="0" borderId="0" applyFont="0" applyFill="0" applyBorder="0" applyAlignment="0" applyProtection="0"/>
  </cellStyleXfs>
  <cellXfs count="70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6" fillId="3" borderId="2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right" vertical="center"/>
    </xf>
    <xf numFmtId="178" fontId="0" fillId="0" borderId="2" xfId="0" applyNumberFormat="1" applyBorder="1">
      <alignment vertical="center"/>
    </xf>
    <xf numFmtId="178" fontId="0" fillId="0" borderId="0" xfId="0" applyNumberFormat="1">
      <alignment vertical="center"/>
    </xf>
    <xf numFmtId="26" fontId="0" fillId="0" borderId="2" xfId="0" applyNumberFormat="1" applyBorder="1">
      <alignment vertical="center"/>
    </xf>
    <xf numFmtId="26" fontId="0" fillId="0" borderId="2" xfId="0" applyNumberFormat="1" applyFill="1" applyBorder="1">
      <alignment vertical="center"/>
    </xf>
    <xf numFmtId="0" fontId="6" fillId="4" borderId="2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right" vertical="center"/>
    </xf>
    <xf numFmtId="10" fontId="0" fillId="0" borderId="2" xfId="0" applyNumberFormat="1" applyBorder="1">
      <alignment vertical="center"/>
    </xf>
    <xf numFmtId="26" fontId="0" fillId="4" borderId="2" xfId="0" applyNumberFormat="1" applyFill="1" applyBorder="1">
      <alignment vertical="center"/>
    </xf>
    <xf numFmtId="10" fontId="0" fillId="4" borderId="2" xfId="0" applyNumberFormat="1" applyFill="1" applyBorder="1">
      <alignment vertical="center"/>
    </xf>
    <xf numFmtId="0" fontId="0" fillId="4" borderId="2" xfId="0" applyFill="1" applyBorder="1">
      <alignment vertical="center"/>
    </xf>
    <xf numFmtId="26" fontId="0" fillId="4" borderId="1" xfId="0" applyNumberFormat="1" applyFill="1" applyBorder="1" applyAlignment="1">
      <alignment horizontal="center" vertical="center"/>
    </xf>
    <xf numFmtId="179" fontId="0" fillId="0" borderId="2" xfId="0" applyNumberFormat="1" applyBorder="1">
      <alignment vertical="center"/>
    </xf>
    <xf numFmtId="0" fontId="6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26" fontId="0" fillId="0" borderId="0" xfId="0" applyNumberFormat="1">
      <alignment vertical="center"/>
    </xf>
    <xf numFmtId="180" fontId="14" fillId="4" borderId="2" xfId="0" applyNumberFormat="1" applyFont="1" applyFill="1" applyBorder="1" applyAlignment="1">
      <alignment horizontal="center" vertical="center"/>
    </xf>
    <xf numFmtId="26" fontId="15" fillId="4" borderId="2" xfId="0" applyNumberFormat="1" applyFont="1" applyFill="1" applyBorder="1">
      <alignment vertical="center"/>
    </xf>
    <xf numFmtId="26" fontId="15" fillId="4" borderId="1" xfId="0" applyNumberFormat="1" applyFont="1" applyFill="1" applyBorder="1" applyAlignment="1">
      <alignment horizontal="center" vertical="center"/>
    </xf>
    <xf numFmtId="26" fontId="15" fillId="0" borderId="2" xfId="0" applyNumberFormat="1" applyFont="1" applyBorder="1">
      <alignment vertical="center"/>
    </xf>
    <xf numFmtId="0" fontId="15" fillId="0" borderId="2" xfId="0" applyFont="1" applyBorder="1">
      <alignment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181" fontId="14" fillId="4" borderId="2" xfId="0" applyNumberFormat="1" applyFont="1" applyFill="1" applyBorder="1" applyAlignment="1">
      <alignment horizontal="center" vertical="center"/>
    </xf>
    <xf numFmtId="182" fontId="17" fillId="4" borderId="0" xfId="6" applyNumberFormat="1" applyFont="1" applyFill="1" applyBorder="1" applyAlignment="1">
      <alignment horizontal="right" vertical="center"/>
    </xf>
    <xf numFmtId="10" fontId="14" fillId="4" borderId="2" xfId="5" applyNumberFormat="1" applyFont="1" applyFill="1" applyBorder="1" applyAlignment="1">
      <alignment horizontal="center" vertical="center"/>
    </xf>
    <xf numFmtId="0" fontId="18" fillId="0" borderId="2" xfId="0" applyFont="1" applyBorder="1">
      <alignment vertical="center"/>
    </xf>
    <xf numFmtId="9" fontId="0" fillId="0" borderId="2" xfId="5" applyFont="1" applyBorder="1">
      <alignment vertical="center"/>
    </xf>
    <xf numFmtId="0" fontId="0" fillId="3" borderId="2" xfId="0" applyFill="1" applyBorder="1">
      <alignment vertical="center"/>
    </xf>
    <xf numFmtId="180" fontId="14" fillId="4" borderId="0" xfId="0" applyNumberFormat="1" applyFont="1" applyFill="1" applyBorder="1" applyAlignment="1">
      <alignment horizontal="center" vertical="center"/>
    </xf>
    <xf numFmtId="10" fontId="14" fillId="4" borderId="0" xfId="5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80" fontId="14" fillId="4" borderId="3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180" fontId="14" fillId="3" borderId="2" xfId="0" applyNumberFormat="1" applyFont="1" applyFill="1" applyBorder="1" applyAlignment="1">
      <alignment horizontal="center" vertical="center"/>
    </xf>
    <xf numFmtId="185" fontId="17" fillId="4" borderId="0" xfId="6" applyNumberFormat="1" applyFont="1" applyFill="1" applyBorder="1" applyAlignment="1">
      <alignment horizontal="right" vertical="center"/>
    </xf>
    <xf numFmtId="180" fontId="0" fillId="0" borderId="2" xfId="0" applyNumberFormat="1" applyBorder="1" applyAlignment="1">
      <alignment horizontal="center" vertical="center"/>
    </xf>
    <xf numFmtId="10" fontId="0" fillId="0" borderId="2" xfId="5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</cellXfs>
  <cellStyles count="9">
    <cellStyle name="Comma 2" xfId="8"/>
    <cellStyle name="Currency 2" xfId="2"/>
    <cellStyle name="Normal 10" xfId="6"/>
    <cellStyle name="Normal 32" xfId="3"/>
    <cellStyle name="Normal 33" xfId="7"/>
    <cellStyle name="Normal_Modules 2004 Forecast 2" xfId="1"/>
    <cellStyle name="Percent 2" xfId="4"/>
    <cellStyle name="百分比" xfId="5" builtinId="5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layout/>
    </c:title>
    <c:plotArea>
      <c:layout/>
      <c:lineChart>
        <c:grouping val="standard"/>
        <c:ser>
          <c:idx val="0"/>
          <c:order val="0"/>
          <c:tx>
            <c:v>新产品占比</c:v>
          </c:tx>
          <c:marker>
            <c:symbol val="none"/>
          </c:marker>
          <c:cat>
            <c:strRef>
              <c:f>Sheet2!$E$33:$I$33</c:f>
              <c:strCache>
                <c:ptCount val="5"/>
                <c:pt idx="0">
                  <c:v>2016年</c:v>
                </c:pt>
                <c:pt idx="1">
                  <c:v>2017年</c:v>
                </c:pt>
                <c:pt idx="2">
                  <c:v>2018年</c:v>
                </c:pt>
                <c:pt idx="3">
                  <c:v>2019年</c:v>
                </c:pt>
                <c:pt idx="4">
                  <c:v>2020年</c:v>
                </c:pt>
              </c:strCache>
            </c:strRef>
          </c:cat>
          <c:val>
            <c:numRef>
              <c:f>Sheet2!$E$36:$I$36</c:f>
              <c:numCache>
                <c:formatCode>0%</c:formatCode>
                <c:ptCount val="5"/>
                <c:pt idx="0">
                  <c:v>2.2218655717066993E-2</c:v>
                </c:pt>
                <c:pt idx="1">
                  <c:v>6.6115868838858158E-2</c:v>
                </c:pt>
                <c:pt idx="2">
                  <c:v>0.10169356626417007</c:v>
                </c:pt>
                <c:pt idx="3">
                  <c:v>0.11431580913602195</c:v>
                </c:pt>
                <c:pt idx="4">
                  <c:v>0.12723939086943634</c:v>
                </c:pt>
              </c:numCache>
            </c:numRef>
          </c:val>
        </c:ser>
        <c:marker val="1"/>
        <c:axId val="142712832"/>
        <c:axId val="142714368"/>
      </c:lineChart>
      <c:catAx>
        <c:axId val="142712832"/>
        <c:scaling>
          <c:orientation val="minMax"/>
        </c:scaling>
        <c:axPos val="b"/>
        <c:tickLblPos val="nextTo"/>
        <c:crossAx val="142714368"/>
        <c:crosses val="autoZero"/>
        <c:auto val="1"/>
        <c:lblAlgn val="ctr"/>
        <c:lblOffset val="100"/>
      </c:catAx>
      <c:valAx>
        <c:axId val="142714368"/>
        <c:scaling>
          <c:orientation val="minMax"/>
        </c:scaling>
        <c:axPos val="l"/>
        <c:majorGridlines/>
        <c:numFmt formatCode="0%" sourceLinked="1"/>
        <c:tickLblPos val="nextTo"/>
        <c:crossAx val="1427128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47625</xdr:rowOff>
    </xdr:to>
    <xdr:pic>
      <xdr:nvPicPr>
        <xdr:cNvPr id="2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53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47625</xdr:colOff>
      <xdr:row>0</xdr:row>
      <xdr:rowOff>47625</xdr:rowOff>
    </xdr:to>
    <xdr:pic>
      <xdr:nvPicPr>
        <xdr:cNvPr id="3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4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47625</xdr:colOff>
      <xdr:row>0</xdr:row>
      <xdr:rowOff>47625</xdr:rowOff>
    </xdr:to>
    <xdr:pic>
      <xdr:nvPicPr>
        <xdr:cNvPr id="4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4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47625</xdr:colOff>
      <xdr:row>0</xdr:row>
      <xdr:rowOff>47625</xdr:rowOff>
    </xdr:to>
    <xdr:pic>
      <xdr:nvPicPr>
        <xdr:cNvPr id="5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4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47625</xdr:rowOff>
    </xdr:to>
    <xdr:pic>
      <xdr:nvPicPr>
        <xdr:cNvPr id="6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53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47625</xdr:colOff>
      <xdr:row>19</xdr:row>
      <xdr:rowOff>47625</xdr:rowOff>
    </xdr:to>
    <xdr:pic>
      <xdr:nvPicPr>
        <xdr:cNvPr id="7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4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47625</xdr:colOff>
      <xdr:row>19</xdr:row>
      <xdr:rowOff>47625</xdr:rowOff>
    </xdr:to>
    <xdr:pic>
      <xdr:nvPicPr>
        <xdr:cNvPr id="8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4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47625</xdr:rowOff>
    </xdr:to>
    <xdr:pic>
      <xdr:nvPicPr>
        <xdr:cNvPr id="9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53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47625</xdr:colOff>
      <xdr:row>3</xdr:row>
      <xdr:rowOff>47625</xdr:rowOff>
    </xdr:to>
    <xdr:pic>
      <xdr:nvPicPr>
        <xdr:cNvPr id="10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53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47625</xdr:colOff>
      <xdr:row>19</xdr:row>
      <xdr:rowOff>47625</xdr:rowOff>
    </xdr:to>
    <xdr:pic>
      <xdr:nvPicPr>
        <xdr:cNvPr id="11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4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47625</xdr:colOff>
      <xdr:row>19</xdr:row>
      <xdr:rowOff>47625</xdr:rowOff>
    </xdr:to>
    <xdr:pic>
      <xdr:nvPicPr>
        <xdr:cNvPr id="12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4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47625</xdr:colOff>
      <xdr:row>31</xdr:row>
      <xdr:rowOff>47625</xdr:rowOff>
    </xdr:to>
    <xdr:pic>
      <xdr:nvPicPr>
        <xdr:cNvPr id="13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47625</xdr:colOff>
      <xdr:row>31</xdr:row>
      <xdr:rowOff>47625</xdr:rowOff>
    </xdr:to>
    <xdr:pic>
      <xdr:nvPicPr>
        <xdr:cNvPr id="14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47625</xdr:colOff>
      <xdr:row>31</xdr:row>
      <xdr:rowOff>47625</xdr:rowOff>
    </xdr:to>
    <xdr:pic>
      <xdr:nvPicPr>
        <xdr:cNvPr id="15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47625</xdr:colOff>
      <xdr:row>31</xdr:row>
      <xdr:rowOff>47625</xdr:rowOff>
    </xdr:to>
    <xdr:pic>
      <xdr:nvPicPr>
        <xdr:cNvPr id="16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47625</xdr:colOff>
      <xdr:row>31</xdr:row>
      <xdr:rowOff>47625</xdr:rowOff>
    </xdr:to>
    <xdr:pic>
      <xdr:nvPicPr>
        <xdr:cNvPr id="17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47625</xdr:colOff>
      <xdr:row>31</xdr:row>
      <xdr:rowOff>47625</xdr:rowOff>
    </xdr:to>
    <xdr:pic>
      <xdr:nvPicPr>
        <xdr:cNvPr id="18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47625</xdr:colOff>
      <xdr:row>31</xdr:row>
      <xdr:rowOff>47625</xdr:rowOff>
    </xdr:to>
    <xdr:pic>
      <xdr:nvPicPr>
        <xdr:cNvPr id="19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47625</xdr:rowOff>
    </xdr:to>
    <xdr:pic>
      <xdr:nvPicPr>
        <xdr:cNvPr id="20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1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47625</xdr:rowOff>
    </xdr:to>
    <xdr:pic>
      <xdr:nvPicPr>
        <xdr:cNvPr id="21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0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47625</xdr:rowOff>
    </xdr:to>
    <xdr:pic>
      <xdr:nvPicPr>
        <xdr:cNvPr id="22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0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47625</xdr:rowOff>
    </xdr:to>
    <xdr:pic>
      <xdr:nvPicPr>
        <xdr:cNvPr id="23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0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47625</xdr:rowOff>
    </xdr:to>
    <xdr:pic>
      <xdr:nvPicPr>
        <xdr:cNvPr id="24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1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47625</xdr:rowOff>
    </xdr:to>
    <xdr:pic>
      <xdr:nvPicPr>
        <xdr:cNvPr id="25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47625</xdr:rowOff>
    </xdr:to>
    <xdr:pic>
      <xdr:nvPicPr>
        <xdr:cNvPr id="26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47625</xdr:rowOff>
    </xdr:to>
    <xdr:pic>
      <xdr:nvPicPr>
        <xdr:cNvPr id="27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1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47625</xdr:rowOff>
    </xdr:to>
    <xdr:pic>
      <xdr:nvPicPr>
        <xdr:cNvPr id="28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1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47625</xdr:rowOff>
    </xdr:to>
    <xdr:pic>
      <xdr:nvPicPr>
        <xdr:cNvPr id="29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47625</xdr:rowOff>
    </xdr:to>
    <xdr:pic>
      <xdr:nvPicPr>
        <xdr:cNvPr id="30" name="Picture 2" descr="https://esourcing.huawei.com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opLeftCell="B1" workbookViewId="0">
      <selection activeCell="E10" sqref="E10"/>
    </sheetView>
  </sheetViews>
  <sheetFormatPr defaultRowHeight="13.5"/>
  <cols>
    <col min="1" max="1" width="32.375" customWidth="1"/>
    <col min="4" max="4" width="9.5" bestFit="1" customWidth="1"/>
    <col min="5" max="10" width="11.625" bestFit="1" customWidth="1"/>
    <col min="11" max="11" width="11.875" bestFit="1" customWidth="1"/>
    <col min="12" max="12" width="10.25" bestFit="1" customWidth="1"/>
    <col min="13" max="13" width="16.875" bestFit="1" customWidth="1"/>
  </cols>
  <sheetData>
    <row r="1" spans="1:13">
      <c r="A1" s="53" t="s">
        <v>0</v>
      </c>
      <c r="B1" s="55" t="s">
        <v>1</v>
      </c>
      <c r="C1" s="50" t="s">
        <v>2</v>
      </c>
      <c r="D1" s="50">
        <v>2014</v>
      </c>
      <c r="E1" s="50">
        <v>2015</v>
      </c>
      <c r="F1" s="50">
        <v>2016</v>
      </c>
      <c r="G1" s="50">
        <v>2017</v>
      </c>
      <c r="H1" s="50">
        <v>2018</v>
      </c>
      <c r="I1" s="50">
        <v>2019</v>
      </c>
      <c r="J1" s="50">
        <v>2020</v>
      </c>
      <c r="K1" s="51" t="s">
        <v>46</v>
      </c>
      <c r="L1" s="50" t="s">
        <v>45</v>
      </c>
      <c r="M1" s="50" t="s">
        <v>47</v>
      </c>
    </row>
    <row r="2" spans="1:13">
      <c r="A2" s="54"/>
      <c r="B2" s="55"/>
      <c r="C2" s="50"/>
      <c r="D2" s="50"/>
      <c r="E2" s="50"/>
      <c r="F2" s="50"/>
      <c r="G2" s="50"/>
      <c r="H2" s="50"/>
      <c r="I2" s="50"/>
      <c r="J2" s="50"/>
      <c r="K2" s="52"/>
      <c r="L2" s="50"/>
      <c r="M2" s="50"/>
    </row>
    <row r="3" spans="1:13" ht="16.5">
      <c r="A3" s="1" t="s">
        <v>3</v>
      </c>
      <c r="B3" s="45" t="s">
        <v>4</v>
      </c>
      <c r="C3" s="47" t="s">
        <v>5</v>
      </c>
      <c r="D3" s="5">
        <v>285.02345195631722</v>
      </c>
      <c r="E3" s="5">
        <v>297.38096946485678</v>
      </c>
      <c r="F3" s="5">
        <v>321.55084306677958</v>
      </c>
      <c r="G3" s="5">
        <v>352.16424913872231</v>
      </c>
      <c r="H3" s="5">
        <v>402.71469193425736</v>
      </c>
      <c r="I3" s="5">
        <v>475.77130157015949</v>
      </c>
      <c r="J3" s="5">
        <v>563.18999057524854</v>
      </c>
      <c r="K3" s="11">
        <f>(J3/D3)^(1/6)-1</f>
        <v>0.12020039637518276</v>
      </c>
      <c r="L3" s="8">
        <f>29316563*12/8/6.1/1000000</f>
        <v>7.2089909016393454</v>
      </c>
      <c r="M3" s="11">
        <f>L3/E3</f>
        <v>2.4241601319049011E-2</v>
      </c>
    </row>
    <row r="4" spans="1:13" ht="16.5">
      <c r="A4" s="1" t="s">
        <v>6</v>
      </c>
      <c r="B4" s="46"/>
      <c r="C4" s="47"/>
      <c r="D4" s="5">
        <v>3.5292144969340828</v>
      </c>
      <c r="E4" s="5">
        <v>3.9789371696808291</v>
      </c>
      <c r="F4" s="5">
        <v>4.3326643009584762</v>
      </c>
      <c r="G4" s="5">
        <v>4.6854597810573049</v>
      </c>
      <c r="H4" s="5">
        <v>5.0393782542277004</v>
      </c>
      <c r="I4" s="5">
        <v>5.4996445595385852</v>
      </c>
      <c r="J4" s="5">
        <v>6.1056005915561489</v>
      </c>
      <c r="K4" s="11">
        <f>(J4/D4)^(1/6)-1</f>
        <v>9.5658105812135741E-2</v>
      </c>
      <c r="L4" s="8">
        <f>860303*12/8/6.1/1000000</f>
        <v>0.21154991803278689</v>
      </c>
      <c r="M4" s="11">
        <f>L4/E4</f>
        <v>5.3167443719589168E-2</v>
      </c>
    </row>
    <row r="5" spans="1:13" ht="16.5">
      <c r="A5" s="3" t="s">
        <v>7</v>
      </c>
      <c r="B5" s="48" t="s">
        <v>8</v>
      </c>
      <c r="C5" s="47" t="s">
        <v>9</v>
      </c>
      <c r="D5" s="5"/>
      <c r="E5" s="5"/>
      <c r="F5" s="5"/>
      <c r="G5" s="5"/>
      <c r="H5" s="5"/>
      <c r="I5" s="5"/>
      <c r="J5" s="5"/>
      <c r="K5" s="5"/>
      <c r="L5" s="2"/>
      <c r="M5" s="2"/>
    </row>
    <row r="6" spans="1:13" ht="16.5">
      <c r="A6" s="3" t="s">
        <v>10</v>
      </c>
      <c r="B6" s="49" t="s">
        <v>11</v>
      </c>
      <c r="C6" s="47"/>
      <c r="D6" s="5"/>
      <c r="E6" s="5"/>
      <c r="F6" s="5"/>
      <c r="G6" s="5"/>
      <c r="H6" s="5"/>
      <c r="I6" s="5"/>
      <c r="J6" s="5"/>
      <c r="K6" s="5"/>
      <c r="L6" s="2"/>
      <c r="M6" s="2"/>
    </row>
    <row r="7" spans="1:13" ht="16.5">
      <c r="A7" s="3" t="s">
        <v>12</v>
      </c>
      <c r="B7" s="49" t="s">
        <v>11</v>
      </c>
      <c r="C7" s="47"/>
      <c r="D7" s="5"/>
      <c r="E7" s="5"/>
      <c r="F7" s="5"/>
      <c r="G7" s="5"/>
      <c r="H7" s="5"/>
      <c r="I7" s="5"/>
      <c r="J7" s="5"/>
      <c r="K7" s="5"/>
      <c r="L7" s="2"/>
      <c r="M7" s="2"/>
    </row>
    <row r="8" spans="1:13" ht="16.5">
      <c r="A8" s="1" t="s">
        <v>13</v>
      </c>
      <c r="B8" s="45" t="s">
        <v>14</v>
      </c>
      <c r="C8" s="47" t="s">
        <v>5</v>
      </c>
      <c r="D8" s="5">
        <v>10.105343488238207</v>
      </c>
      <c r="E8" s="5">
        <v>11.906854205533417</v>
      </c>
      <c r="F8" s="5">
        <v>12.230390111507521</v>
      </c>
      <c r="G8" s="5">
        <v>12.614196091593712</v>
      </c>
      <c r="H8" s="5">
        <v>12.943958814292261</v>
      </c>
      <c r="I8" s="5">
        <v>13.574341837519688</v>
      </c>
      <c r="J8" s="5">
        <v>14.457422956372744</v>
      </c>
      <c r="K8" s="11">
        <f>(J8/D8)^(1/6)-1</f>
        <v>6.150807219140253E-2</v>
      </c>
      <c r="L8" s="8">
        <f>2555492*12/8/6.1/1000000</f>
        <v>0.62839967213114756</v>
      </c>
      <c r="M8" s="11">
        <f>L8/E8</f>
        <v>5.2776296852540136E-2</v>
      </c>
    </row>
    <row r="9" spans="1:13" ht="16.5">
      <c r="A9" s="1" t="s">
        <v>44</v>
      </c>
      <c r="B9" s="46"/>
      <c r="C9" s="47"/>
      <c r="D9" s="5">
        <v>41.241685720682106</v>
      </c>
      <c r="E9" s="5">
        <v>43.201465904432695</v>
      </c>
      <c r="F9" s="5">
        <v>41.682091221690385</v>
      </c>
      <c r="G9" s="5">
        <v>40.527491946948203</v>
      </c>
      <c r="H9" s="5">
        <v>39.308496987208365</v>
      </c>
      <c r="I9" s="5">
        <v>39.863138563871289</v>
      </c>
      <c r="J9" s="5">
        <v>40.584047050283388</v>
      </c>
      <c r="K9" s="11">
        <f>(J9/D9)^(1/6)-1</f>
        <v>-2.6754935676196467E-3</v>
      </c>
      <c r="L9" s="8">
        <f>9275942*12/8/6.1/1000000</f>
        <v>2.2809693442622954</v>
      </c>
      <c r="M9" s="11">
        <f>L9/E9</f>
        <v>5.2798424694849438E-2</v>
      </c>
    </row>
    <row r="10" spans="1:13" ht="16.5">
      <c r="A10" s="1" t="s">
        <v>16</v>
      </c>
      <c r="B10" s="46"/>
      <c r="C10" s="47"/>
      <c r="D10" s="5">
        <v>247.31428491804854</v>
      </c>
      <c r="E10" s="6">
        <v>266.21020833392248</v>
      </c>
      <c r="F10" s="5">
        <v>287.93489932755557</v>
      </c>
      <c r="G10" s="5">
        <v>313.29077430410001</v>
      </c>
      <c r="H10" s="5"/>
      <c r="I10" s="5"/>
      <c r="J10" s="5"/>
      <c r="K10" s="11">
        <f>(G10/D10)^(1/6)-1</f>
        <v>4.0198925155531695E-2</v>
      </c>
      <c r="L10" s="8">
        <f>13308702*12/8/6.1/1000000</f>
        <v>3.2726316393442625</v>
      </c>
      <c r="M10" s="11">
        <f>L10/E10</f>
        <v>1.229341151049781E-2</v>
      </c>
    </row>
    <row r="11" spans="1:13" ht="16.5">
      <c r="A11" s="1" t="s">
        <v>17</v>
      </c>
      <c r="B11" s="46"/>
      <c r="C11" s="47"/>
      <c r="D11" s="5">
        <v>27.913626687261761</v>
      </c>
      <c r="E11" s="5">
        <v>29.837633716651386</v>
      </c>
      <c r="F11" s="5">
        <v>31.705030554987502</v>
      </c>
      <c r="G11" s="5">
        <v>33.6224410007244</v>
      </c>
      <c r="H11" s="5">
        <v>35.722989562290003</v>
      </c>
      <c r="I11" s="5">
        <v>38.017992652544045</v>
      </c>
      <c r="J11" s="5">
        <v>40.519827867512454</v>
      </c>
      <c r="K11" s="11">
        <f>(J11/D11)^(1/6)-1</f>
        <v>6.4082304371311904E-2</v>
      </c>
      <c r="L11" s="8">
        <f>9951853*12/8/6.1/1000000</f>
        <v>2.4471769672131147</v>
      </c>
      <c r="M11" s="11">
        <f>L11/E11</f>
        <v>8.201645581054999E-2</v>
      </c>
    </row>
    <row r="12" spans="1:13" ht="16.5">
      <c r="A12" s="1" t="s">
        <v>18</v>
      </c>
      <c r="B12" s="46"/>
      <c r="C12" s="47"/>
      <c r="D12" s="5">
        <v>9.700855362124992</v>
      </c>
      <c r="E12" s="5">
        <v>10.373874771243145</v>
      </c>
      <c r="F12" s="5">
        <v>9.515411653314592</v>
      </c>
      <c r="G12" s="5">
        <v>8.7376759376012281</v>
      </c>
      <c r="H12" s="5">
        <v>7.9260626548061026</v>
      </c>
      <c r="I12" s="5">
        <v>7.9507543611343392</v>
      </c>
      <c r="J12" s="5">
        <v>8.0461043086381672</v>
      </c>
      <c r="K12" s="11">
        <f>(J12/D12)^(1/6)-1</f>
        <v>-3.0690197242207784E-2</v>
      </c>
      <c r="L12" s="8">
        <f>5171493*12/8/6.1/1000000</f>
        <v>1.2716786065573771</v>
      </c>
      <c r="M12" s="11">
        <f>L12/E12</f>
        <v>0.12258472697998325</v>
      </c>
    </row>
    <row r="13" spans="1:13" ht="16.5">
      <c r="A13" s="3" t="s">
        <v>19</v>
      </c>
      <c r="B13" s="48" t="s">
        <v>20</v>
      </c>
      <c r="C13" s="47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6.5">
      <c r="A14" s="3" t="s">
        <v>21</v>
      </c>
      <c r="B14" s="49"/>
      <c r="C14" s="47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6.5">
      <c r="A15" s="3" t="s">
        <v>22</v>
      </c>
      <c r="B15" s="49"/>
      <c r="C15" s="47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6.5">
      <c r="A16" s="3" t="s">
        <v>23</v>
      </c>
      <c r="B16" s="49"/>
      <c r="C16" s="47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6.5">
      <c r="A17" s="1" t="s">
        <v>24</v>
      </c>
      <c r="B17" s="45" t="s">
        <v>25</v>
      </c>
      <c r="C17" s="47" t="s">
        <v>9</v>
      </c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6.5">
      <c r="A18" s="1" t="s">
        <v>26</v>
      </c>
      <c r="B18" s="46"/>
      <c r="C18" s="47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6.5">
      <c r="A19" s="3" t="s">
        <v>27</v>
      </c>
      <c r="B19" s="48" t="s">
        <v>28</v>
      </c>
      <c r="C19" s="47" t="s">
        <v>5</v>
      </c>
      <c r="D19" s="2"/>
      <c r="E19" s="7">
        <v>20.491803278688529</v>
      </c>
      <c r="F19" s="7">
        <v>22.540983606557376</v>
      </c>
      <c r="G19" s="7">
        <v>24.795081967213118</v>
      </c>
      <c r="H19" s="7">
        <v>27.273224043715853</v>
      </c>
      <c r="I19" s="7">
        <v>30</v>
      </c>
      <c r="J19" s="7">
        <v>33.000000000000007</v>
      </c>
      <c r="K19" s="11">
        <v>9.9984973293438584E-2</v>
      </c>
      <c r="L19" s="8">
        <f>46155480*12/8/6.1/1000000</f>
        <v>11.349708196721311</v>
      </c>
      <c r="M19" s="11">
        <f>L19/E19</f>
        <v>0.55386575999999987</v>
      </c>
    </row>
    <row r="20" spans="1:13" ht="16.5">
      <c r="A20" s="3" t="s">
        <v>29</v>
      </c>
      <c r="B20" s="49"/>
      <c r="C20" s="47"/>
      <c r="D20" s="5">
        <v>110.09443974268238</v>
      </c>
      <c r="E20" s="5">
        <v>133.78578343897715</v>
      </c>
      <c r="F20" s="5">
        <v>154.66272358059427</v>
      </c>
      <c r="G20" s="5">
        <v>163.29670199594287</v>
      </c>
      <c r="H20" s="5">
        <v>172.71512990525309</v>
      </c>
      <c r="I20" s="5">
        <v>182.99659143224332</v>
      </c>
      <c r="J20" s="5">
        <v>194.2277207107098</v>
      </c>
      <c r="K20" s="11">
        <f>(J20/D20)^(1/6)-1</f>
        <v>9.9236071442189377E-2</v>
      </c>
      <c r="L20" s="8">
        <f>26578707*12/8/6.1/1000000</f>
        <v>6.5357476229508205</v>
      </c>
      <c r="M20" s="11">
        <f>L20/E20</f>
        <v>4.8852332848444459E-2</v>
      </c>
    </row>
    <row r="21" spans="1:13" ht="16.5">
      <c r="A21" s="1" t="s">
        <v>30</v>
      </c>
      <c r="B21" s="45" t="s">
        <v>31</v>
      </c>
      <c r="C21" s="47" t="s">
        <v>32</v>
      </c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6.5">
      <c r="A22" s="1" t="s">
        <v>33</v>
      </c>
      <c r="B22" s="45"/>
      <c r="C22" s="47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5">
      <c r="A23" s="1" t="s">
        <v>34</v>
      </c>
      <c r="B23" s="46"/>
      <c r="C23" s="47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6.5">
      <c r="A24" s="1" t="s">
        <v>35</v>
      </c>
      <c r="B24" s="46"/>
      <c r="C24" s="47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6.5">
      <c r="A25" s="1" t="s">
        <v>36</v>
      </c>
      <c r="B25" s="46"/>
      <c r="C25" s="47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6.5">
      <c r="A26" s="3" t="s">
        <v>37</v>
      </c>
      <c r="B26" s="48" t="s">
        <v>38</v>
      </c>
      <c r="C26" s="47" t="s">
        <v>39</v>
      </c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6.5">
      <c r="A27" s="3" t="s">
        <v>40</v>
      </c>
      <c r="B27" s="48"/>
      <c r="C27" s="47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6.5">
      <c r="A28" s="3" t="s">
        <v>41</v>
      </c>
      <c r="B28" s="48"/>
      <c r="C28" s="47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6.5">
      <c r="A29" s="3" t="s">
        <v>42</v>
      </c>
      <c r="B29" s="49"/>
      <c r="C29" s="47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6.5">
      <c r="A30" s="44" t="s">
        <v>43</v>
      </c>
      <c r="B30" s="44"/>
      <c r="C30" s="44"/>
      <c r="D30" s="44"/>
      <c r="E30" s="44"/>
      <c r="F30" s="44"/>
      <c r="G30" s="44"/>
      <c r="H30" s="44"/>
      <c r="I30" s="44"/>
      <c r="J30" s="44"/>
      <c r="K30" s="9"/>
      <c r="L30" s="2"/>
      <c r="M30" s="2"/>
    </row>
    <row r="31" spans="1:13">
      <c r="D31" s="4"/>
      <c r="E31" s="4"/>
      <c r="F31" s="4"/>
      <c r="G31" s="4"/>
      <c r="H31" s="4"/>
      <c r="I31" s="4"/>
      <c r="J31" s="4"/>
      <c r="K31" s="10"/>
    </row>
  </sheetData>
  <mergeCells count="30">
    <mergeCell ref="L1:L2"/>
    <mergeCell ref="K1:K2"/>
    <mergeCell ref="M1:M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B3:B4"/>
    <mergeCell ref="C3:C4"/>
    <mergeCell ref="F1:F2"/>
    <mergeCell ref="B5:B7"/>
    <mergeCell ref="C5:C7"/>
    <mergeCell ref="B8:B12"/>
    <mergeCell ref="C8:C12"/>
    <mergeCell ref="B13:B16"/>
    <mergeCell ref="C13:C16"/>
    <mergeCell ref="B26:B29"/>
    <mergeCell ref="C26:C29"/>
    <mergeCell ref="A30:J30"/>
    <mergeCell ref="B17:B18"/>
    <mergeCell ref="C17:C18"/>
    <mergeCell ref="B19:B20"/>
    <mergeCell ref="C19:C20"/>
    <mergeCell ref="B21:B25"/>
    <mergeCell ref="C21:C25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Total addressable market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2017-05-10T13:33:27Z</dcterms:modified>
</cp:coreProperties>
</file>